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cdfiles\DDS\IT\+Forms &amp; Website etc\+BDD Stuff\+eBDForms (Fillable PDFs)\+Approved Fillable PDFs &amp; Word Files\ResidentialLoadCalculation\"/>
    </mc:Choice>
  </mc:AlternateContent>
  <xr:revisionPtr revIDLastSave="0" documentId="13_ncr:1_{4EE1AEF8-3EAF-41D2-94D8-DF05817F3D34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5" i="1" l="1"/>
  <c r="Q53" i="1"/>
  <c r="Q50" i="1"/>
  <c r="Q48" i="1"/>
  <c r="Q45" i="1"/>
  <c r="Q43" i="1"/>
  <c r="M57" i="1" l="1"/>
  <c r="M38" i="1"/>
  <c r="M37" i="1"/>
  <c r="M63" i="1" l="1"/>
  <c r="M64" i="1"/>
  <c r="M36" i="1" l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39" i="1" l="1"/>
  <c r="M61" i="1" s="1"/>
  <c r="M62" i="1" l="1"/>
  <c r="M65" i="1" s="1"/>
  <c r="C68" i="1" s="1"/>
  <c r="M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Jeaniffier Poe</author>
    <author>jim</author>
    <author>JPoe</author>
    <author>Jenny Poe</author>
  </authors>
  <commentList>
    <comment ref="C21" authorId="0" shapeId="0" xr:uid="{00000000-0006-0000-0000-000001000000}">
      <text>
        <r>
          <rPr>
            <sz val="10"/>
            <color indexed="81"/>
            <rFont val="Open Sans"/>
            <family val="2"/>
          </rPr>
          <t>TOTAL sq. ft.</t>
        </r>
      </text>
    </comment>
    <comment ref="C22" authorId="1" shapeId="0" xr:uid="{00000000-0006-0000-0000-000002000000}">
      <text>
        <r>
          <rPr>
            <sz val="10"/>
            <color indexed="81"/>
            <rFont val="Open Sans"/>
            <family val="2"/>
          </rPr>
          <t>Number of</t>
        </r>
      </text>
    </comment>
    <comment ref="C23" authorId="1" shapeId="0" xr:uid="{00000000-0006-0000-0000-000003000000}">
      <text>
        <r>
          <rPr>
            <sz val="10"/>
            <color indexed="81"/>
            <rFont val="Open Sans"/>
            <family val="2"/>
          </rPr>
          <t>Number of</t>
        </r>
      </text>
    </comment>
    <comment ref="C24" authorId="1" shapeId="0" xr:uid="{00000000-0006-0000-0000-000004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25" authorId="1" shapeId="0" xr:uid="{00000000-0006-0000-0000-000005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26" authorId="1" shapeId="0" xr:uid="{00000000-0006-0000-0000-000006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27" authorId="1" shapeId="0" xr:uid="{00000000-0006-0000-0000-000007000000}">
      <text>
        <r>
          <rPr>
            <sz val="10"/>
            <color indexed="81"/>
            <rFont val="Tahoma"/>
            <family val="2"/>
          </rPr>
          <t>Nameplate Rating in watts
(Volts x Amps = Watts)</t>
        </r>
      </text>
    </comment>
    <comment ref="C28" authorId="1" shapeId="0" xr:uid="{00000000-0006-0000-0000-000008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29" authorId="1" shapeId="0" xr:uid="{00000000-0006-0000-0000-000009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30" authorId="1" shapeId="0" xr:uid="{00000000-0006-0000-0000-00000A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31" authorId="1" shapeId="0" xr:uid="{00000000-0006-0000-0000-00000B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32" authorId="1" shapeId="0" xr:uid="{00000000-0006-0000-0000-00000C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33" authorId="1" shapeId="0" xr:uid="{00000000-0006-0000-0000-00000D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34" authorId="1" shapeId="0" xr:uid="{00000000-0006-0000-0000-00000E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C35" authorId="1" shapeId="0" xr:uid="{00000000-0006-0000-0000-00000F000000}">
      <text>
        <r>
          <rPr>
            <sz val="10"/>
            <color indexed="81"/>
            <rFont val="Open Sans"/>
            <family val="2"/>
          </rPr>
          <t>Nameplate Rating in watts
(Volts x Amps = Watts)</t>
        </r>
      </text>
    </comment>
    <comment ref="M43" authorId="2" shapeId="0" xr:uid="{00000000-0006-0000-0000-000015000000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Air Conditioning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M44" authorId="3" shapeId="0" xr:uid="{00000000-0006-0000-0000-000016000000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Air Conditioning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M45" authorId="2" shapeId="0" xr:uid="{8FD6FE5C-7880-49D0-ACED-00E6E4878AA3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Air Conditioning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M46" authorId="3" shapeId="0" xr:uid="{B0CA4298-2444-40E2-8242-F89B98FF15E9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Air Conditioning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M48" authorId="2" shapeId="0" xr:uid="{00000000-0006-0000-0000-000018000000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Electric Space Heating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M50" authorId="2" shapeId="0" xr:uid="{8E932102-CBBF-4932-A35A-E6178F8582C5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Electric Space Heating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M53" authorId="2" shapeId="0" xr:uid="{00000000-0006-0000-0000-00001A000000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Heat Pump with Central Electric Furnace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M55" authorId="2" shapeId="0" xr:uid="{AB4B0194-8169-44CD-87E8-5778CF3A654F}">
      <text>
        <r>
          <rPr>
            <sz val="10"/>
            <color indexed="81"/>
            <rFont val="Open Sans"/>
            <family val="2"/>
          </rPr>
          <t xml:space="preserve">Only enter value if 
</t>
        </r>
        <r>
          <rPr>
            <b/>
            <sz val="10"/>
            <color indexed="81"/>
            <rFont val="Open Sans"/>
            <family val="2"/>
          </rPr>
          <t>Heat Pump with Central Electric Furnace Load</t>
        </r>
        <r>
          <rPr>
            <sz val="10"/>
            <color indexed="81"/>
            <rFont val="Open Sans"/>
            <family val="2"/>
          </rPr>
          <t xml:space="preserve"> CLICK button is checked
(far left)</t>
        </r>
      </text>
    </comment>
    <comment ref="K68" authorId="2" shapeId="0" xr:uid="{00000000-0006-0000-0000-00001B000000}">
      <text>
        <r>
          <rPr>
            <sz val="10"/>
            <color indexed="81"/>
            <rFont val="Open Sans"/>
            <family val="2"/>
          </rPr>
          <t>Enter your service voltage</t>
        </r>
      </text>
    </comment>
  </commentList>
</comments>
</file>

<file path=xl/sharedStrings.xml><?xml version="1.0" encoding="utf-8"?>
<sst xmlns="http://schemas.openxmlformats.org/spreadsheetml/2006/main" count="94" uniqueCount="54">
  <si>
    <t>Existing plus Added Loads (less HVAC)</t>
  </si>
  <si>
    <t xml:space="preserve">sq. ft. @ 3 watts sq. ft </t>
  </si>
  <si>
    <t>watts</t>
  </si>
  <si>
    <t xml:space="preserve">Electric Water Heater </t>
  </si>
  <si>
    <t>Dishwasher</t>
  </si>
  <si>
    <t xml:space="preserve">Disposal </t>
  </si>
  <si>
    <t>Sump Pump</t>
  </si>
  <si>
    <t>Sewage Pump</t>
  </si>
  <si>
    <t xml:space="preserve">Water Pump </t>
  </si>
  <si>
    <t>Microwave Oven</t>
  </si>
  <si>
    <t>Garage Door Opener</t>
  </si>
  <si>
    <t>Total Calculated Load (less HVAC)</t>
  </si>
  <si>
    <t>HVAC Load</t>
  </si>
  <si>
    <t>Compute the HVAC load and enter the LARGER of these air-conditioning or space heating loads.</t>
  </si>
  <si>
    <t>Air Conditioning Load (Volts X Amps = Watts)</t>
  </si>
  <si>
    <t xml:space="preserve">Furnace/Air Handler (Volts X Amps = Watts)                                        </t>
  </si>
  <si>
    <t>OR</t>
  </si>
  <si>
    <t>Electric Space Heating Load (Volts X Amps = Watts)</t>
  </si>
  <si>
    <t>(Central electric furnace, electric baseboard heaters, ceiling radiant heat, etc.)</t>
  </si>
  <si>
    <t>Heat Pump with Central Electric Furnace  (Volts X Amps = Watts)</t>
  </si>
  <si>
    <t>Service Demand</t>
  </si>
  <si>
    <t>Total Computed Load (NEC 220.83)</t>
  </si>
  <si>
    <t>First 8kw of Total Calculated Load (less HVAC) @ 100%</t>
  </si>
  <si>
    <t>Remainder of Total Calculated Load (less HVAC) @ 40%</t>
  </si>
  <si>
    <t>HVAC Load @ 100%</t>
  </si>
  <si>
    <t>Calculated Service Load</t>
  </si>
  <si>
    <t>¸</t>
  </si>
  <si>
    <t>Service Voltage</t>
  </si>
  <si>
    <t>amps</t>
  </si>
  <si>
    <t>Hot Tub</t>
  </si>
  <si>
    <t xml:space="preserve">(IE: Hot tub, swimming pool, HVAC upgrade, car charger, etc.) </t>
  </si>
  <si>
    <t>This Calculation is subject to field verification by inspector</t>
  </si>
  <si>
    <t xml:space="preserve">Car Charger @125% </t>
  </si>
  <si>
    <t xml:space="preserve">Department of Development Services - Building Development Division  </t>
  </si>
  <si>
    <t>Conditions: Added equipment/accessory structure to an existing service in a single family dwelling.</t>
  </si>
  <si>
    <t>Permit #:</t>
  </si>
  <si>
    <t>Owner/Contractor/RDP:</t>
  </si>
  <si>
    <t>Site Address:</t>
  </si>
  <si>
    <t xml:space="preserve"> Residential Load Calculation Worksheet            </t>
  </si>
  <si>
    <r>
      <t xml:space="preserve">Small Appliance Circuits @ 1500 watts ea. </t>
    </r>
    <r>
      <rPr>
        <b/>
        <sz val="12"/>
        <rFont val="Open Sans"/>
        <family val="2"/>
      </rPr>
      <t>(Minimum is two)</t>
    </r>
  </si>
  <si>
    <r>
      <t xml:space="preserve">Laundry Circuit(s) @ 1500 watts ea. </t>
    </r>
    <r>
      <rPr>
        <b/>
        <sz val="12"/>
        <rFont val="Open Sans"/>
        <family val="2"/>
      </rPr>
      <t>(Minimum is one)</t>
    </r>
  </si>
  <si>
    <r>
      <t xml:space="preserve">Range </t>
    </r>
    <r>
      <rPr>
        <b/>
        <sz val="12"/>
        <rFont val="Open Sans"/>
        <family val="2"/>
      </rPr>
      <t>(Nameplate Rating)</t>
    </r>
  </si>
  <si>
    <r>
      <t xml:space="preserve">Cooktop </t>
    </r>
    <r>
      <rPr>
        <b/>
        <sz val="12"/>
        <rFont val="Open Sans"/>
        <family val="2"/>
      </rPr>
      <t>(Nameplate Rating)</t>
    </r>
  </si>
  <si>
    <r>
      <t xml:space="preserve">Oven </t>
    </r>
    <r>
      <rPr>
        <b/>
        <sz val="12"/>
        <rFont val="Open Sans"/>
        <family val="2"/>
      </rPr>
      <t>(Nameplate Rating)</t>
    </r>
  </si>
  <si>
    <r>
      <t xml:space="preserve">Electric Clothes Dryer </t>
    </r>
    <r>
      <rPr>
        <b/>
        <sz val="12"/>
        <rFont val="Open Sans"/>
        <family val="2"/>
      </rPr>
      <t>(Enter larger: 5000 watts or nameplate rating)</t>
    </r>
  </si>
  <si>
    <t xml:space="preserve">(Nameplate rating of heat pump compressor plus electric furnace)                                           </t>
  </si>
  <si>
    <t>Version 2022-05-01</t>
  </si>
  <si>
    <t>Existing Service Size:</t>
  </si>
  <si>
    <t>Amps</t>
  </si>
  <si>
    <t>HVAC Load (Select all that apply)</t>
  </si>
  <si>
    <t>SIGNATURE _________________________________________________</t>
  </si>
  <si>
    <t xml:space="preserve">  By checking this box, I agree to electronically signing this form.</t>
  </si>
  <si>
    <t>Development Services</t>
  </si>
  <si>
    <t>Building Development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</si>
</sst>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sz val="10"/>
      <name val="Open Sans"/>
      <family val="2"/>
    </font>
    <font>
      <b/>
      <u/>
      <sz val="12"/>
      <name val="Open Sans"/>
      <family val="2"/>
    </font>
    <font>
      <sz val="11"/>
      <name val="Open Sans"/>
      <family val="2"/>
    </font>
    <font>
      <sz val="10"/>
      <color indexed="81"/>
      <name val="Open Sans"/>
      <family val="2"/>
    </font>
    <font>
      <sz val="10"/>
      <color indexed="81"/>
      <name val="Tahoma"/>
      <family val="2"/>
    </font>
    <font>
      <b/>
      <sz val="10"/>
      <color indexed="81"/>
      <name val="Open Sans"/>
      <family val="2"/>
    </font>
    <font>
      <sz val="12"/>
      <color theme="1"/>
      <name val="Open Sans"/>
      <family val="2"/>
    </font>
    <font>
      <sz val="14"/>
      <color theme="1"/>
      <name val="Open Sans"/>
      <family val="2"/>
    </font>
    <font>
      <b/>
      <sz val="8"/>
      <color rgb="FF005CB4"/>
      <name val="Open Sans"/>
      <family val="2"/>
    </font>
    <font>
      <sz val="8"/>
      <color rgb="FF005CB4"/>
      <name val="Open Sans"/>
      <family val="2"/>
    </font>
    <font>
      <b/>
      <sz val="10"/>
      <color rgb="FF005CB4"/>
      <name val="Open Sans"/>
      <family val="2"/>
    </font>
    <font>
      <sz val="10"/>
      <color rgb="FF005CB4"/>
      <name val="Open Sans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mediumGray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15" xfId="0" applyFont="1" applyFill="1" applyBorder="1" applyAlignment="1" applyProtection="1"/>
    <xf numFmtId="0" fontId="5" fillId="0" borderId="8" xfId="0" applyFont="1" applyBorder="1" applyProtection="1"/>
    <xf numFmtId="0" fontId="5" fillId="0" borderId="0" xfId="0" applyFont="1" applyBorder="1" applyProtection="1"/>
    <xf numFmtId="0" fontId="4" fillId="3" borderId="1" xfId="0" applyFont="1" applyFill="1" applyBorder="1" applyAlignment="1" applyProtection="1">
      <alignment horizontal="left" indent="1"/>
    </xf>
    <xf numFmtId="0" fontId="1" fillId="0" borderId="6" xfId="0" applyFont="1" applyBorder="1" applyProtection="1"/>
    <xf numFmtId="0" fontId="5" fillId="0" borderId="6" xfId="0" applyFont="1" applyBorder="1" applyAlignment="1" applyProtection="1">
      <alignment horizontal="center"/>
    </xf>
    <xf numFmtId="2" fontId="5" fillId="0" borderId="8" xfId="0" applyNumberFormat="1" applyFont="1" applyBorder="1" applyAlignment="1" applyProtection="1"/>
    <xf numFmtId="0" fontId="8" fillId="0" borderId="6" xfId="0" applyFont="1" applyBorder="1" applyAlignment="1" applyProtection="1">
      <alignment vertical="center"/>
    </xf>
    <xf numFmtId="0" fontId="8" fillId="0" borderId="4" xfId="0" applyFont="1" applyBorder="1" applyProtection="1"/>
    <xf numFmtId="0" fontId="8" fillId="0" borderId="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</xf>
    <xf numFmtId="49" fontId="1" fillId="0" borderId="0" xfId="0" applyNumberFormat="1" applyFont="1" applyProtection="1"/>
    <xf numFmtId="0" fontId="1" fillId="0" borderId="4" xfId="0" applyFont="1" applyBorder="1" applyProtection="1"/>
    <xf numFmtId="0" fontId="7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9" xfId="0" applyFont="1" applyBorder="1" applyProtection="1"/>
    <xf numFmtId="2" fontId="5" fillId="0" borderId="0" xfId="0" applyNumberFormat="1" applyFont="1" applyBorder="1" applyAlignment="1" applyProtection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shrinkToFit="1"/>
    </xf>
    <xf numFmtId="0" fontId="4" fillId="0" borderId="1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1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0" fontId="1" fillId="0" borderId="7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43" lockText="1" noThreeD="1"/>
</file>

<file path=xl/ctrlProps/ctrlProp2.xml><?xml version="1.0" encoding="utf-8"?>
<formControlPr xmlns="http://schemas.microsoft.com/office/spreadsheetml/2009/9/main" objectType="CheckBox" fmlaLink="$P$45" lockText="1" noThreeD="1"/>
</file>

<file path=xl/ctrlProps/ctrlProp3.xml><?xml version="1.0" encoding="utf-8"?>
<formControlPr xmlns="http://schemas.microsoft.com/office/spreadsheetml/2009/9/main" objectType="CheckBox" fmlaLink="$P$48" lockText="1" noThreeD="1"/>
</file>

<file path=xl/ctrlProps/ctrlProp4.xml><?xml version="1.0" encoding="utf-8"?>
<formControlPr xmlns="http://schemas.microsoft.com/office/spreadsheetml/2009/9/main" objectType="CheckBox" fmlaLink="$P$50" lockText="1" noThreeD="1"/>
</file>

<file path=xl/ctrlProps/ctrlProp5.xml><?xml version="1.0" encoding="utf-8"?>
<formControlPr xmlns="http://schemas.microsoft.com/office/spreadsheetml/2009/9/main" objectType="CheckBox" fmlaLink="$P$53" lockText="1" noThreeD="1"/>
</file>

<file path=xl/ctrlProps/ctrlProp6.xml><?xml version="1.0" encoding="utf-8"?>
<formControlPr xmlns="http://schemas.microsoft.com/office/spreadsheetml/2009/9/main" objectType="CheckBox" fmlaLink="$P$55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97106</xdr:colOff>
      <xdr:row>1</xdr:row>
      <xdr:rowOff>0</xdr:rowOff>
    </xdr:from>
    <xdr:to>
      <xdr:col>4</xdr:col>
      <xdr:colOff>459056</xdr:colOff>
      <xdr:row>3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956" y="209552"/>
          <a:ext cx="2286000" cy="508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42</xdr:row>
          <xdr:rowOff>133350</xdr:rowOff>
        </xdr:from>
        <xdr:to>
          <xdr:col>1</xdr:col>
          <xdr:colOff>400050</xdr:colOff>
          <xdr:row>43</xdr:row>
          <xdr:rowOff>101600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44</xdr:row>
          <xdr:rowOff>133350</xdr:rowOff>
        </xdr:from>
        <xdr:to>
          <xdr:col>1</xdr:col>
          <xdr:colOff>438150</xdr:colOff>
          <xdr:row>45</xdr:row>
          <xdr:rowOff>114300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47</xdr:row>
          <xdr:rowOff>146050</xdr:rowOff>
        </xdr:from>
        <xdr:to>
          <xdr:col>1</xdr:col>
          <xdr:colOff>412750</xdr:colOff>
          <xdr:row>48</xdr:row>
          <xdr:rowOff>101600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49</xdr:row>
          <xdr:rowOff>146050</xdr:rowOff>
        </xdr:from>
        <xdr:to>
          <xdr:col>1</xdr:col>
          <xdr:colOff>400050</xdr:colOff>
          <xdr:row>50</xdr:row>
          <xdr:rowOff>101600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52</xdr:row>
          <xdr:rowOff>120650</xdr:rowOff>
        </xdr:from>
        <xdr:to>
          <xdr:col>1</xdr:col>
          <xdr:colOff>400050</xdr:colOff>
          <xdr:row>53</xdr:row>
          <xdr:rowOff>107950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54</xdr:row>
          <xdr:rowOff>152400</xdr:rowOff>
        </xdr:from>
        <xdr:to>
          <xdr:col>1</xdr:col>
          <xdr:colOff>400050</xdr:colOff>
          <xdr:row>55</xdr:row>
          <xdr:rowOff>114300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70</xdr:row>
          <xdr:rowOff>0</xdr:rowOff>
        </xdr:from>
        <xdr:to>
          <xdr:col>4</xdr:col>
          <xdr:colOff>527050</xdr:colOff>
          <xdr:row>71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Q71"/>
  <sheetViews>
    <sheetView showGridLines="0" tabSelected="1" topLeftCell="B1" zoomScaleNormal="100" workbookViewId="0">
      <selection activeCell="E15" sqref="E15:L15"/>
    </sheetView>
  </sheetViews>
  <sheetFormatPr defaultColWidth="9" defaultRowHeight="16.5" x14ac:dyDescent="0.45"/>
  <cols>
    <col min="1" max="1" width="4.81640625" style="40" customWidth="1"/>
    <col min="2" max="2" width="7.1796875" style="40" customWidth="1"/>
    <col min="3" max="3" width="9" style="1"/>
    <col min="4" max="4" width="12.7265625" style="1" customWidth="1"/>
    <col min="5" max="11" width="9" style="1"/>
    <col min="12" max="13" width="10.7265625" style="1" customWidth="1"/>
    <col min="14" max="14" width="10.54296875" style="1" customWidth="1"/>
    <col min="15" max="15" width="4.81640625" style="1" customWidth="1"/>
    <col min="16" max="17" width="9" style="1" hidden="1" customWidth="1"/>
    <col min="18" max="16384" width="9" style="1"/>
  </cols>
  <sheetData>
    <row r="2" spans="2:14" ht="18" x14ac:dyDescent="0.5">
      <c r="B2" s="41"/>
      <c r="C2" s="25"/>
      <c r="D2" s="25"/>
      <c r="E2" s="25"/>
      <c r="F2" s="25"/>
      <c r="G2" s="25"/>
      <c r="H2" s="25"/>
      <c r="I2" s="25"/>
      <c r="J2" s="25"/>
      <c r="K2" s="25"/>
      <c r="L2" s="48"/>
      <c r="M2" s="52"/>
      <c r="N2" s="50" t="s">
        <v>52</v>
      </c>
    </row>
    <row r="3" spans="2:14" ht="18" x14ac:dyDescent="0.5">
      <c r="B3" s="41"/>
      <c r="C3" s="25"/>
      <c r="D3" s="25"/>
      <c r="E3" s="25"/>
      <c r="F3" s="25"/>
      <c r="G3" s="25"/>
      <c r="H3" s="25"/>
      <c r="I3" s="25"/>
      <c r="J3" s="25"/>
      <c r="K3" s="25"/>
      <c r="L3" s="49"/>
      <c r="M3" s="52"/>
      <c r="N3" s="51" t="s">
        <v>53</v>
      </c>
    </row>
    <row r="4" spans="2:14" ht="18" x14ac:dyDescent="0.5">
      <c r="B4" s="4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ht="18" x14ac:dyDescent="0.5">
      <c r="B5" s="53" t="s">
        <v>33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9.75" customHeight="1" x14ac:dyDescent="0.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 ht="18" x14ac:dyDescent="0.5">
      <c r="B7" s="53" t="s">
        <v>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2:14" ht="9.75" customHeight="1" x14ac:dyDescent="0.45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2:14" x14ac:dyDescent="0.45">
      <c r="B9" s="62" t="s">
        <v>46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14" ht="9.75" customHeight="1" x14ac:dyDescent="0.45">
      <c r="B10" s="4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2:14" ht="18" x14ac:dyDescent="0.5">
      <c r="B11" s="58" t="s">
        <v>34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2:14" ht="18" x14ac:dyDescent="0.5">
      <c r="B12" s="56" t="s">
        <v>30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x14ac:dyDescent="0.45">
      <c r="B13" s="43"/>
      <c r="C13" s="57" t="s">
        <v>31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34"/>
    </row>
    <row r="14" spans="2:14" ht="10" customHeight="1" x14ac:dyDescent="0.5">
      <c r="B14" s="4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4" ht="20.149999999999999" customHeight="1" x14ac:dyDescent="0.5">
      <c r="B15" s="44"/>
      <c r="C15" s="26"/>
      <c r="D15" s="2" t="s">
        <v>35</v>
      </c>
      <c r="E15" s="63"/>
      <c r="F15" s="63"/>
      <c r="G15" s="63"/>
      <c r="H15" s="63"/>
      <c r="I15" s="63"/>
      <c r="J15" s="63"/>
      <c r="K15" s="63"/>
      <c r="L15" s="63"/>
      <c r="M15" s="26"/>
      <c r="N15" s="26"/>
    </row>
    <row r="16" spans="2:14" ht="20.149999999999999" customHeight="1" x14ac:dyDescent="0.45">
      <c r="B16" s="42"/>
      <c r="C16" s="27"/>
      <c r="D16" s="3" t="s">
        <v>36</v>
      </c>
      <c r="E16" s="71"/>
      <c r="F16" s="71"/>
      <c r="G16" s="71"/>
      <c r="H16" s="71"/>
      <c r="I16" s="71"/>
      <c r="J16" s="71"/>
      <c r="K16" s="71"/>
      <c r="L16" s="71"/>
      <c r="M16" s="27"/>
      <c r="N16" s="27"/>
    </row>
    <row r="17" spans="2:14" ht="20.149999999999999" customHeight="1" x14ac:dyDescent="0.45">
      <c r="B17" s="42"/>
      <c r="C17" s="27"/>
      <c r="D17" s="3" t="s">
        <v>37</v>
      </c>
      <c r="E17" s="72"/>
      <c r="F17" s="72"/>
      <c r="G17" s="72"/>
      <c r="H17" s="72"/>
      <c r="I17" s="72"/>
      <c r="J17" s="72"/>
      <c r="K17" s="72"/>
      <c r="L17" s="72"/>
      <c r="M17" s="27"/>
      <c r="N17" s="27"/>
    </row>
    <row r="18" spans="2:14" ht="20.149999999999999" customHeight="1" x14ac:dyDescent="0.45">
      <c r="B18" s="42"/>
      <c r="C18" s="36"/>
      <c r="D18" s="3" t="s">
        <v>47</v>
      </c>
      <c r="E18" s="72"/>
      <c r="F18" s="72"/>
      <c r="G18" s="72"/>
      <c r="H18" s="72"/>
      <c r="I18" s="72"/>
      <c r="J18" s="72"/>
      <c r="K18" s="72"/>
      <c r="L18" s="72"/>
      <c r="M18" s="37" t="s">
        <v>48</v>
      </c>
      <c r="N18" s="36"/>
    </row>
    <row r="19" spans="2:14" ht="20.149999999999999" customHeight="1" x14ac:dyDescent="0.45">
      <c r="B19" s="4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20.149999999999999" customHeight="1" x14ac:dyDescent="0.5">
      <c r="B20" s="45"/>
      <c r="C20" s="61" t="s">
        <v>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 ht="20.149999999999999" customHeight="1" x14ac:dyDescent="0.5">
      <c r="B21" s="45"/>
      <c r="C21" s="4"/>
      <c r="D21" s="59" t="s">
        <v>1</v>
      </c>
      <c r="E21" s="60"/>
      <c r="F21" s="60"/>
      <c r="G21" s="60"/>
      <c r="H21" s="60"/>
      <c r="I21" s="60"/>
      <c r="J21" s="60"/>
      <c r="K21" s="60"/>
      <c r="L21" s="60"/>
      <c r="M21" s="5">
        <f>C21*3</f>
        <v>0</v>
      </c>
      <c r="N21" s="6" t="s">
        <v>2</v>
      </c>
    </row>
    <row r="22" spans="2:14" ht="20.149999999999999" customHeight="1" x14ac:dyDescent="0.5">
      <c r="C22" s="7"/>
      <c r="D22" s="59" t="s">
        <v>39</v>
      </c>
      <c r="E22" s="60"/>
      <c r="F22" s="60"/>
      <c r="G22" s="60"/>
      <c r="H22" s="60"/>
      <c r="I22" s="60"/>
      <c r="J22" s="60"/>
      <c r="K22" s="60"/>
      <c r="L22" s="60"/>
      <c r="M22" s="5">
        <f>C22*1500</f>
        <v>0</v>
      </c>
      <c r="N22" s="6" t="s">
        <v>2</v>
      </c>
    </row>
    <row r="23" spans="2:14" ht="20.149999999999999" customHeight="1" x14ac:dyDescent="0.5">
      <c r="C23" s="7"/>
      <c r="D23" s="59" t="s">
        <v>40</v>
      </c>
      <c r="E23" s="60"/>
      <c r="F23" s="60"/>
      <c r="G23" s="60"/>
      <c r="H23" s="60"/>
      <c r="I23" s="60"/>
      <c r="J23" s="60"/>
      <c r="K23" s="60"/>
      <c r="L23" s="60"/>
      <c r="M23" s="5">
        <f>C23*1500</f>
        <v>0</v>
      </c>
      <c r="N23" s="6" t="s">
        <v>2</v>
      </c>
    </row>
    <row r="24" spans="2:14" ht="20.149999999999999" customHeight="1" x14ac:dyDescent="0.5">
      <c r="C24" s="7"/>
      <c r="D24" s="59" t="s">
        <v>41</v>
      </c>
      <c r="E24" s="60"/>
      <c r="F24" s="60"/>
      <c r="G24" s="60"/>
      <c r="H24" s="60"/>
      <c r="I24" s="60"/>
      <c r="J24" s="60"/>
      <c r="K24" s="60"/>
      <c r="L24" s="60"/>
      <c r="M24" s="5">
        <f t="shared" ref="M24:M36" si="0">C24</f>
        <v>0</v>
      </c>
      <c r="N24" s="6" t="s">
        <v>2</v>
      </c>
    </row>
    <row r="25" spans="2:14" ht="20.149999999999999" customHeight="1" x14ac:dyDescent="0.5">
      <c r="C25" s="7"/>
      <c r="D25" s="59" t="s">
        <v>42</v>
      </c>
      <c r="E25" s="60"/>
      <c r="F25" s="60"/>
      <c r="G25" s="60"/>
      <c r="H25" s="60"/>
      <c r="I25" s="60"/>
      <c r="J25" s="60"/>
      <c r="K25" s="60"/>
      <c r="L25" s="60"/>
      <c r="M25" s="5">
        <f t="shared" si="0"/>
        <v>0</v>
      </c>
      <c r="N25" s="6" t="s">
        <v>2</v>
      </c>
    </row>
    <row r="26" spans="2:14" ht="20.149999999999999" customHeight="1" x14ac:dyDescent="0.5">
      <c r="C26" s="7"/>
      <c r="D26" s="59" t="s">
        <v>43</v>
      </c>
      <c r="E26" s="60"/>
      <c r="F26" s="60"/>
      <c r="G26" s="60"/>
      <c r="H26" s="60"/>
      <c r="I26" s="60"/>
      <c r="J26" s="60"/>
      <c r="K26" s="60"/>
      <c r="L26" s="60"/>
      <c r="M26" s="5">
        <f t="shared" si="0"/>
        <v>0</v>
      </c>
      <c r="N26" s="6" t="s">
        <v>2</v>
      </c>
    </row>
    <row r="27" spans="2:14" ht="20.149999999999999" customHeight="1" x14ac:dyDescent="0.5">
      <c r="C27" s="7"/>
      <c r="D27" s="59" t="s">
        <v>3</v>
      </c>
      <c r="E27" s="60"/>
      <c r="F27" s="60"/>
      <c r="G27" s="60"/>
      <c r="H27" s="60"/>
      <c r="I27" s="60"/>
      <c r="J27" s="60"/>
      <c r="K27" s="60"/>
      <c r="L27" s="60"/>
      <c r="M27" s="5">
        <f t="shared" si="0"/>
        <v>0</v>
      </c>
      <c r="N27" s="6" t="s">
        <v>2</v>
      </c>
    </row>
    <row r="28" spans="2:14" ht="20.149999999999999" customHeight="1" x14ac:dyDescent="0.5">
      <c r="C28" s="7"/>
      <c r="D28" s="59" t="s">
        <v>44</v>
      </c>
      <c r="E28" s="60"/>
      <c r="F28" s="60"/>
      <c r="G28" s="60"/>
      <c r="H28" s="60"/>
      <c r="I28" s="60"/>
      <c r="J28" s="60"/>
      <c r="K28" s="60"/>
      <c r="L28" s="60"/>
      <c r="M28" s="5">
        <f t="shared" si="0"/>
        <v>0</v>
      </c>
      <c r="N28" s="6" t="s">
        <v>2</v>
      </c>
    </row>
    <row r="29" spans="2:14" ht="20.149999999999999" customHeight="1" x14ac:dyDescent="0.5">
      <c r="C29" s="7"/>
      <c r="D29" s="59" t="s">
        <v>4</v>
      </c>
      <c r="E29" s="60"/>
      <c r="F29" s="60"/>
      <c r="G29" s="60"/>
      <c r="H29" s="60"/>
      <c r="I29" s="60"/>
      <c r="J29" s="60"/>
      <c r="K29" s="60"/>
      <c r="L29" s="60"/>
      <c r="M29" s="5">
        <f t="shared" si="0"/>
        <v>0</v>
      </c>
      <c r="N29" s="6" t="s">
        <v>2</v>
      </c>
    </row>
    <row r="30" spans="2:14" ht="20.149999999999999" customHeight="1" x14ac:dyDescent="0.5">
      <c r="C30" s="7"/>
      <c r="D30" s="59" t="s">
        <v>5</v>
      </c>
      <c r="E30" s="60"/>
      <c r="F30" s="60"/>
      <c r="G30" s="60"/>
      <c r="H30" s="60"/>
      <c r="I30" s="60"/>
      <c r="J30" s="60"/>
      <c r="K30" s="60"/>
      <c r="L30" s="60"/>
      <c r="M30" s="5">
        <f t="shared" si="0"/>
        <v>0</v>
      </c>
      <c r="N30" s="6" t="s">
        <v>2</v>
      </c>
    </row>
    <row r="31" spans="2:14" ht="20.149999999999999" customHeight="1" x14ac:dyDescent="0.5">
      <c r="C31" s="7"/>
      <c r="D31" s="59" t="s">
        <v>6</v>
      </c>
      <c r="E31" s="60"/>
      <c r="F31" s="60"/>
      <c r="G31" s="60"/>
      <c r="H31" s="60"/>
      <c r="I31" s="60"/>
      <c r="J31" s="60"/>
      <c r="K31" s="60"/>
      <c r="L31" s="60"/>
      <c r="M31" s="5">
        <f t="shared" si="0"/>
        <v>0</v>
      </c>
      <c r="N31" s="6" t="s">
        <v>2</v>
      </c>
    </row>
    <row r="32" spans="2:14" ht="20.149999999999999" customHeight="1" x14ac:dyDescent="0.5">
      <c r="C32" s="7"/>
      <c r="D32" s="59" t="s">
        <v>7</v>
      </c>
      <c r="E32" s="60"/>
      <c r="F32" s="60"/>
      <c r="G32" s="60"/>
      <c r="H32" s="60"/>
      <c r="I32" s="60"/>
      <c r="J32" s="60"/>
      <c r="K32" s="60"/>
      <c r="L32" s="60"/>
      <c r="M32" s="5">
        <f t="shared" si="0"/>
        <v>0</v>
      </c>
      <c r="N32" s="6" t="s">
        <v>2</v>
      </c>
    </row>
    <row r="33" spans="2:17" ht="20.149999999999999" customHeight="1" x14ac:dyDescent="0.45">
      <c r="C33" s="7"/>
      <c r="D33" s="69" t="s">
        <v>8</v>
      </c>
      <c r="E33" s="70"/>
      <c r="F33" s="70"/>
      <c r="G33" s="70"/>
      <c r="H33" s="70"/>
      <c r="I33" s="70"/>
      <c r="J33" s="70"/>
      <c r="K33" s="70"/>
      <c r="L33" s="70"/>
      <c r="M33" s="5">
        <f t="shared" si="0"/>
        <v>0</v>
      </c>
      <c r="N33" s="6" t="s">
        <v>2</v>
      </c>
    </row>
    <row r="34" spans="2:17" ht="20.149999999999999" customHeight="1" x14ac:dyDescent="0.5">
      <c r="C34" s="7"/>
      <c r="D34" s="59" t="s">
        <v>9</v>
      </c>
      <c r="E34" s="60"/>
      <c r="F34" s="60"/>
      <c r="G34" s="60"/>
      <c r="H34" s="60"/>
      <c r="I34" s="60"/>
      <c r="J34" s="60"/>
      <c r="K34" s="60"/>
      <c r="L34" s="60"/>
      <c r="M34" s="5">
        <f t="shared" si="0"/>
        <v>0</v>
      </c>
      <c r="N34" s="6" t="s">
        <v>2</v>
      </c>
    </row>
    <row r="35" spans="2:17" ht="20.149999999999999" customHeight="1" x14ac:dyDescent="0.5">
      <c r="C35" s="7"/>
      <c r="D35" s="59" t="s">
        <v>10</v>
      </c>
      <c r="E35" s="60"/>
      <c r="F35" s="60"/>
      <c r="G35" s="60"/>
      <c r="H35" s="60"/>
      <c r="I35" s="60"/>
      <c r="J35" s="60"/>
      <c r="K35" s="60"/>
      <c r="L35" s="60"/>
      <c r="M35" s="5">
        <f t="shared" si="0"/>
        <v>0</v>
      </c>
      <c r="N35" s="6" t="s">
        <v>2</v>
      </c>
    </row>
    <row r="36" spans="2:17" ht="20.149999999999999" customHeight="1" x14ac:dyDescent="0.5">
      <c r="C36" s="7"/>
      <c r="D36" s="98" t="s">
        <v>29</v>
      </c>
      <c r="E36" s="99"/>
      <c r="F36" s="99"/>
      <c r="G36" s="99"/>
      <c r="H36" s="99"/>
      <c r="I36" s="99"/>
      <c r="J36" s="99"/>
      <c r="K36" s="99"/>
      <c r="L36" s="99"/>
      <c r="M36" s="5">
        <f t="shared" si="0"/>
        <v>0</v>
      </c>
      <c r="N36" s="6" t="s">
        <v>2</v>
      </c>
    </row>
    <row r="37" spans="2:17" ht="20.149999999999999" customHeight="1" x14ac:dyDescent="0.5">
      <c r="C37" s="7"/>
      <c r="D37" s="98"/>
      <c r="E37" s="99"/>
      <c r="F37" s="99"/>
      <c r="G37" s="99"/>
      <c r="H37" s="99"/>
      <c r="I37" s="99"/>
      <c r="J37" s="99"/>
      <c r="K37" s="99"/>
      <c r="L37" s="99"/>
      <c r="M37" s="5">
        <f t="shared" ref="M37:M38" si="1">C37</f>
        <v>0</v>
      </c>
      <c r="N37" s="6" t="s">
        <v>2</v>
      </c>
    </row>
    <row r="38" spans="2:17" ht="20.149999999999999" customHeight="1" thickBot="1" x14ac:dyDescent="0.55000000000000004">
      <c r="C38" s="7"/>
      <c r="D38" s="98"/>
      <c r="E38" s="99"/>
      <c r="F38" s="99"/>
      <c r="G38" s="99"/>
      <c r="H38" s="99"/>
      <c r="I38" s="99"/>
      <c r="J38" s="99"/>
      <c r="K38" s="99"/>
      <c r="L38" s="99"/>
      <c r="M38" s="5">
        <f t="shared" si="1"/>
        <v>0</v>
      </c>
      <c r="N38" s="6" t="s">
        <v>2</v>
      </c>
    </row>
    <row r="39" spans="2:17" ht="19" thickTop="1" thickBot="1" x14ac:dyDescent="0.55000000000000004">
      <c r="C39" s="8"/>
      <c r="D39" s="101" t="s">
        <v>11</v>
      </c>
      <c r="E39" s="101"/>
      <c r="F39" s="101"/>
      <c r="G39" s="101"/>
      <c r="H39" s="101"/>
      <c r="I39" s="101"/>
      <c r="J39" s="101"/>
      <c r="K39" s="101"/>
      <c r="L39" s="101"/>
      <c r="M39" s="9">
        <f>SUM(M21:M38)</f>
        <v>0</v>
      </c>
      <c r="N39" s="10" t="s">
        <v>2</v>
      </c>
    </row>
    <row r="40" spans="2:17" ht="18.5" thickTop="1" x14ac:dyDescent="0.5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2:17" ht="18" x14ac:dyDescent="0.5">
      <c r="B41" s="35"/>
      <c r="C41" s="55" t="s">
        <v>49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2:17" ht="18.5" thickBot="1" x14ac:dyDescent="0.55000000000000004">
      <c r="B42" s="11"/>
      <c r="C42" s="77" t="s">
        <v>13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2:17" ht="20.149999999999999" customHeight="1" x14ac:dyDescent="0.5">
      <c r="B43" s="11"/>
      <c r="C43" s="82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38"/>
      <c r="N43" s="96" t="s">
        <v>2</v>
      </c>
      <c r="P43" s="107" t="b">
        <v>0</v>
      </c>
      <c r="Q43" s="107">
        <f>IF(P43=TRUE,SUM(M43:M44),0)</f>
        <v>0</v>
      </c>
    </row>
    <row r="44" spans="2:17" ht="20.149999999999999" customHeight="1" thickBot="1" x14ac:dyDescent="0.55000000000000004">
      <c r="B44" s="46"/>
      <c r="C44" s="76" t="s">
        <v>15</v>
      </c>
      <c r="D44" s="77"/>
      <c r="E44" s="77"/>
      <c r="F44" s="77"/>
      <c r="G44" s="77"/>
      <c r="H44" s="77"/>
      <c r="I44" s="77"/>
      <c r="J44" s="77"/>
      <c r="K44" s="77"/>
      <c r="L44" s="77"/>
      <c r="M44" s="39"/>
      <c r="N44" s="97"/>
    </row>
    <row r="45" spans="2:17" ht="20.149999999999999" customHeight="1" x14ac:dyDescent="0.5">
      <c r="C45" s="82" t="s">
        <v>14</v>
      </c>
      <c r="D45" s="83"/>
      <c r="E45" s="83"/>
      <c r="F45" s="83"/>
      <c r="G45" s="83"/>
      <c r="H45" s="83"/>
      <c r="I45" s="83"/>
      <c r="J45" s="83"/>
      <c r="K45" s="83"/>
      <c r="L45" s="83"/>
      <c r="M45" s="38"/>
      <c r="N45" s="86" t="s">
        <v>2</v>
      </c>
      <c r="P45" s="107" t="b">
        <v>0</v>
      </c>
      <c r="Q45" s="107">
        <f>IF(P45=TRUE,SUM(M45:M46),0)</f>
        <v>0</v>
      </c>
    </row>
    <row r="46" spans="2:17" ht="20.149999999999999" customHeight="1" thickBot="1" x14ac:dyDescent="0.55000000000000004">
      <c r="B46" s="46"/>
      <c r="C46" s="76" t="s">
        <v>15</v>
      </c>
      <c r="D46" s="77"/>
      <c r="E46" s="77"/>
      <c r="F46" s="77"/>
      <c r="G46" s="77"/>
      <c r="H46" s="77"/>
      <c r="I46" s="77"/>
      <c r="J46" s="77"/>
      <c r="K46" s="77"/>
      <c r="L46" s="77"/>
      <c r="M46" s="39"/>
      <c r="N46" s="87"/>
    </row>
    <row r="47" spans="2:17" ht="20.149999999999999" customHeight="1" thickBot="1" x14ac:dyDescent="0.55000000000000004">
      <c r="C47" s="80" t="s">
        <v>16</v>
      </c>
      <c r="D47" s="81"/>
      <c r="E47" s="81"/>
      <c r="F47" s="81"/>
      <c r="G47" s="81"/>
      <c r="H47" s="81"/>
      <c r="I47" s="81"/>
      <c r="J47" s="81"/>
      <c r="K47" s="81"/>
      <c r="L47" s="81"/>
      <c r="M47" s="12"/>
      <c r="N47" s="13"/>
    </row>
    <row r="48" spans="2:17" ht="20.149999999999999" customHeight="1" x14ac:dyDescent="0.5">
      <c r="B48" s="45"/>
      <c r="C48" s="82" t="s">
        <v>17</v>
      </c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86" t="s">
        <v>2</v>
      </c>
      <c r="P48" s="107" t="b">
        <v>0</v>
      </c>
      <c r="Q48" s="107">
        <f>IF(P48=TRUE,SUM(M48:M49),0)</f>
        <v>0</v>
      </c>
    </row>
    <row r="49" spans="2:17" ht="20.149999999999999" customHeight="1" thickBot="1" x14ac:dyDescent="0.55000000000000004">
      <c r="B49" s="46"/>
      <c r="C49" s="76" t="s">
        <v>18</v>
      </c>
      <c r="D49" s="77"/>
      <c r="E49" s="77"/>
      <c r="F49" s="77"/>
      <c r="G49" s="77"/>
      <c r="H49" s="77"/>
      <c r="I49" s="77"/>
      <c r="J49" s="77"/>
      <c r="K49" s="77"/>
      <c r="L49" s="77"/>
      <c r="M49" s="85"/>
      <c r="N49" s="87"/>
    </row>
    <row r="50" spans="2:17" ht="20.149999999999999" customHeight="1" x14ac:dyDescent="0.5">
      <c r="C50" s="82" t="s">
        <v>17</v>
      </c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6" t="s">
        <v>2</v>
      </c>
      <c r="P50" s="107" t="b">
        <v>0</v>
      </c>
      <c r="Q50" s="107">
        <f>IF(P50=TRUE,SUM(M50:M51),0)</f>
        <v>0</v>
      </c>
    </row>
    <row r="51" spans="2:17" ht="20.149999999999999" customHeight="1" thickBot="1" x14ac:dyDescent="0.55000000000000004">
      <c r="B51" s="46"/>
      <c r="C51" s="76" t="s">
        <v>18</v>
      </c>
      <c r="D51" s="77"/>
      <c r="E51" s="77"/>
      <c r="F51" s="77"/>
      <c r="G51" s="77"/>
      <c r="H51" s="77"/>
      <c r="I51" s="77"/>
      <c r="J51" s="77"/>
      <c r="K51" s="77"/>
      <c r="L51" s="77"/>
      <c r="M51" s="85"/>
      <c r="N51" s="87"/>
    </row>
    <row r="52" spans="2:17" ht="18.5" thickBot="1" x14ac:dyDescent="0.55000000000000004">
      <c r="C52" s="88" t="s">
        <v>16</v>
      </c>
      <c r="D52" s="89"/>
      <c r="E52" s="89"/>
      <c r="F52" s="89"/>
      <c r="G52" s="89"/>
      <c r="H52" s="89"/>
      <c r="I52" s="89"/>
      <c r="J52" s="89"/>
      <c r="K52" s="89"/>
      <c r="L52" s="89"/>
      <c r="M52" s="12"/>
      <c r="N52" s="13"/>
    </row>
    <row r="53" spans="2:17" ht="18" x14ac:dyDescent="0.5">
      <c r="C53" s="82" t="s">
        <v>19</v>
      </c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86" t="s">
        <v>2</v>
      </c>
      <c r="P53" s="107" t="b">
        <v>0</v>
      </c>
      <c r="Q53" s="107">
        <f>IF(P53=TRUE,SUM(M53:M54),0)</f>
        <v>0</v>
      </c>
    </row>
    <row r="54" spans="2:17" ht="18.5" thickBot="1" x14ac:dyDescent="0.55000000000000004">
      <c r="B54" s="46"/>
      <c r="C54" s="76" t="s">
        <v>45</v>
      </c>
      <c r="D54" s="77"/>
      <c r="E54" s="77"/>
      <c r="F54" s="77"/>
      <c r="G54" s="77"/>
      <c r="H54" s="77"/>
      <c r="I54" s="77"/>
      <c r="J54" s="77"/>
      <c r="K54" s="77"/>
      <c r="L54" s="77"/>
      <c r="M54" s="94"/>
      <c r="N54" s="95"/>
    </row>
    <row r="55" spans="2:17" ht="20.149999999999999" customHeight="1" x14ac:dyDescent="0.5">
      <c r="C55" s="82" t="s">
        <v>19</v>
      </c>
      <c r="D55" s="83"/>
      <c r="E55" s="83"/>
      <c r="F55" s="83"/>
      <c r="G55" s="83"/>
      <c r="H55" s="83"/>
      <c r="I55" s="83"/>
      <c r="J55" s="83"/>
      <c r="K55" s="83"/>
      <c r="L55" s="83"/>
      <c r="M55" s="103"/>
      <c r="N55" s="105" t="s">
        <v>2</v>
      </c>
      <c r="P55" s="107" t="b">
        <v>0</v>
      </c>
      <c r="Q55" s="107">
        <f>IF(P55=TRUE,SUM(M55:M56),0)</f>
        <v>0</v>
      </c>
    </row>
    <row r="56" spans="2:17" ht="20.149999999999999" customHeight="1" thickBot="1" x14ac:dyDescent="0.55000000000000004">
      <c r="B56" s="46"/>
      <c r="C56" s="76" t="s">
        <v>45</v>
      </c>
      <c r="D56" s="77"/>
      <c r="E56" s="77"/>
      <c r="F56" s="77"/>
      <c r="G56" s="77"/>
      <c r="H56" s="77"/>
      <c r="I56" s="77"/>
      <c r="J56" s="77"/>
      <c r="K56" s="77"/>
      <c r="L56" s="77"/>
      <c r="M56" s="104"/>
      <c r="N56" s="106"/>
    </row>
    <row r="57" spans="2:17" ht="20.149999999999999" customHeight="1" thickTop="1" thickBot="1" x14ac:dyDescent="0.55000000000000004">
      <c r="C57" s="78" t="s">
        <v>12</v>
      </c>
      <c r="D57" s="78"/>
      <c r="E57" s="78"/>
      <c r="F57" s="78"/>
      <c r="G57" s="78"/>
      <c r="H57" s="78"/>
      <c r="I57" s="78"/>
      <c r="J57" s="78"/>
      <c r="K57" s="78"/>
      <c r="L57" s="78"/>
      <c r="M57" s="14">
        <f>SUM(Q43,Q45,Q48,Q50,Q53,Q55)</f>
        <v>0</v>
      </c>
      <c r="N57" s="10" t="s">
        <v>2</v>
      </c>
    </row>
    <row r="58" spans="2:17" ht="20.149999999999999" customHeight="1" thickTop="1" x14ac:dyDescent="0.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15"/>
      <c r="N58" s="28"/>
      <c r="Q58" s="30"/>
    </row>
    <row r="59" spans="2:17" ht="20.149999999999999" customHeight="1" x14ac:dyDescent="0.5">
      <c r="C59" s="79" t="s">
        <v>20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Q59" s="30"/>
    </row>
    <row r="60" spans="2:17" ht="20.149999999999999" customHeight="1" x14ac:dyDescent="0.5">
      <c r="B60" s="11"/>
      <c r="C60" s="61" t="s">
        <v>21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2:17" ht="20.149999999999999" customHeight="1" x14ac:dyDescent="0.5">
      <c r="C61" s="16"/>
      <c r="D61" s="59" t="s">
        <v>22</v>
      </c>
      <c r="E61" s="60"/>
      <c r="F61" s="60"/>
      <c r="G61" s="60"/>
      <c r="H61" s="60"/>
      <c r="I61" s="60"/>
      <c r="J61" s="60"/>
      <c r="K61" s="60"/>
      <c r="L61" s="60"/>
      <c r="M61" s="17">
        <f>IF(M39&gt;=8000, 8000, M39)</f>
        <v>0</v>
      </c>
      <c r="N61" s="22" t="s">
        <v>2</v>
      </c>
    </row>
    <row r="62" spans="2:17" ht="20.25" customHeight="1" x14ac:dyDescent="0.5">
      <c r="C62" s="16"/>
      <c r="D62" s="59" t="s">
        <v>23</v>
      </c>
      <c r="E62" s="60"/>
      <c r="F62" s="60"/>
      <c r="G62" s="60"/>
      <c r="H62" s="60"/>
      <c r="I62" s="60"/>
      <c r="J62" s="60"/>
      <c r="K62" s="60"/>
      <c r="L62" s="60"/>
      <c r="M62" s="20">
        <f>IF(M61=8000, ((M39-8000)*0.4), 0)</f>
        <v>0</v>
      </c>
      <c r="N62" s="22" t="s">
        <v>2</v>
      </c>
    </row>
    <row r="63" spans="2:17" ht="20.25" customHeight="1" x14ac:dyDescent="0.5">
      <c r="C63" s="16"/>
      <c r="D63" s="59" t="s">
        <v>24</v>
      </c>
      <c r="E63" s="60"/>
      <c r="F63" s="60"/>
      <c r="G63" s="60"/>
      <c r="H63" s="60"/>
      <c r="I63" s="60"/>
      <c r="J63" s="60"/>
      <c r="K63" s="60"/>
      <c r="L63" s="60"/>
      <c r="M63" s="21">
        <f>M57</f>
        <v>0</v>
      </c>
      <c r="N63" s="23" t="s">
        <v>2</v>
      </c>
    </row>
    <row r="64" spans="2:17" ht="18.5" thickBot="1" x14ac:dyDescent="0.55000000000000004">
      <c r="C64" s="7"/>
      <c r="D64" s="59" t="s">
        <v>32</v>
      </c>
      <c r="E64" s="60"/>
      <c r="F64" s="60"/>
      <c r="G64" s="60"/>
      <c r="H64" s="60"/>
      <c r="I64" s="60"/>
      <c r="J64" s="60"/>
      <c r="K64" s="60"/>
      <c r="L64" s="60"/>
      <c r="M64" s="31">
        <f>C64*1.25</f>
        <v>0</v>
      </c>
      <c r="N64" s="23" t="s">
        <v>2</v>
      </c>
    </row>
    <row r="65" spans="3:14" ht="19" thickTop="1" thickBot="1" x14ac:dyDescent="0.55000000000000004">
      <c r="C65" s="29"/>
      <c r="D65" s="100" t="s">
        <v>25</v>
      </c>
      <c r="E65" s="100"/>
      <c r="F65" s="100"/>
      <c r="G65" s="100"/>
      <c r="H65" s="100"/>
      <c r="I65" s="100"/>
      <c r="J65" s="100"/>
      <c r="K65" s="100"/>
      <c r="L65" s="100"/>
      <c r="M65" s="14">
        <f>SUM(M61:M64)</f>
        <v>0</v>
      </c>
      <c r="N65" s="10" t="s">
        <v>2</v>
      </c>
    </row>
    <row r="66" spans="3:14" ht="18.5" thickTop="1" x14ac:dyDescent="0.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3:14" ht="18.5" thickBot="1" x14ac:dyDescent="0.55000000000000004">
      <c r="C67" s="91" t="s">
        <v>25</v>
      </c>
      <c r="D67" s="92"/>
      <c r="E67" s="92"/>
      <c r="F67" s="92"/>
      <c r="G67" s="92"/>
      <c r="H67" s="92"/>
      <c r="I67" s="93"/>
      <c r="J67" s="18" t="s">
        <v>26</v>
      </c>
      <c r="K67" s="91" t="s">
        <v>27</v>
      </c>
      <c r="L67" s="92"/>
      <c r="M67" s="67"/>
      <c r="N67" s="68"/>
    </row>
    <row r="68" spans="3:14" ht="19" thickTop="1" thickBot="1" x14ac:dyDescent="0.55000000000000004">
      <c r="C68" s="64">
        <f>IF(M65&lt;=0, 0, M65)</f>
        <v>0</v>
      </c>
      <c r="D68" s="65"/>
      <c r="E68" s="65"/>
      <c r="F68" s="66"/>
      <c r="G68" s="64" t="s">
        <v>2</v>
      </c>
      <c r="H68" s="65"/>
      <c r="I68" s="66"/>
      <c r="J68" s="18" t="s">
        <v>26</v>
      </c>
      <c r="K68" s="73">
        <v>240</v>
      </c>
      <c r="L68" s="74"/>
      <c r="M68" s="19">
        <f>IF(C68&lt;=0, 0, C68/240)</f>
        <v>0</v>
      </c>
      <c r="N68" s="10" t="s">
        <v>28</v>
      </c>
    </row>
    <row r="69" spans="3:14" ht="18.5" thickTop="1" x14ac:dyDescent="0.5">
      <c r="C69" s="44"/>
      <c r="D69" s="44"/>
      <c r="E69" s="44"/>
      <c r="F69" s="44"/>
      <c r="G69" s="44"/>
      <c r="H69" s="44"/>
      <c r="I69" s="44"/>
      <c r="J69" s="35"/>
      <c r="K69" s="45"/>
      <c r="L69" s="45"/>
      <c r="M69" s="47"/>
      <c r="N69" s="33"/>
    </row>
    <row r="70" spans="3:14" ht="20.5" x14ac:dyDescent="0.55000000000000004">
      <c r="C70" s="102" t="s">
        <v>50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3:14" x14ac:dyDescent="0.45">
      <c r="C71" s="57" t="s">
        <v>51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</sheetData>
  <sheetProtection algorithmName="SHA-512" hashValue="Nm3A1xvas1+m91eECeGFgbn+Md4gX2NLbC3JUNRcEDejBJqiGK1ijmyUyRUTxyrSxqepYExyF/O1mF8TjOJKBA==" saltValue="Q/LAHoQE91786BYM08b0aQ==" spinCount="100000" sheet="1" selectLockedCells="1"/>
  <mergeCells count="74">
    <mergeCell ref="C13:M13"/>
    <mergeCell ref="C70:N70"/>
    <mergeCell ref="C71:N71"/>
    <mergeCell ref="C45:L45"/>
    <mergeCell ref="N45:N46"/>
    <mergeCell ref="C46:L46"/>
    <mergeCell ref="C50:L50"/>
    <mergeCell ref="M50:M51"/>
    <mergeCell ref="N50:N51"/>
    <mergeCell ref="C51:L51"/>
    <mergeCell ref="C55:L55"/>
    <mergeCell ref="M55:M56"/>
    <mergeCell ref="N55:N56"/>
    <mergeCell ref="C56:L56"/>
    <mergeCell ref="E18:L18"/>
    <mergeCell ref="D37:L37"/>
    <mergeCell ref="D65:L65"/>
    <mergeCell ref="D36:L36"/>
    <mergeCell ref="C53:L53"/>
    <mergeCell ref="D64:L64"/>
    <mergeCell ref="D39:L39"/>
    <mergeCell ref="E16:L16"/>
    <mergeCell ref="E17:L17"/>
    <mergeCell ref="K68:L68"/>
    <mergeCell ref="C8:N8"/>
    <mergeCell ref="C54:L54"/>
    <mergeCell ref="C57:L57"/>
    <mergeCell ref="C59:N59"/>
    <mergeCell ref="C47:L47"/>
    <mergeCell ref="C48:L48"/>
    <mergeCell ref="M48:M49"/>
    <mergeCell ref="N48:N49"/>
    <mergeCell ref="C49:L49"/>
    <mergeCell ref="C52:L52"/>
    <mergeCell ref="C40:N40"/>
    <mergeCell ref="C67:I67"/>
    <mergeCell ref="K67:L67"/>
    <mergeCell ref="D29:L29"/>
    <mergeCell ref="D30:L30"/>
    <mergeCell ref="D31:L31"/>
    <mergeCell ref="D32:L32"/>
    <mergeCell ref="D33:L33"/>
    <mergeCell ref="D34:L34"/>
    <mergeCell ref="D35:L35"/>
    <mergeCell ref="C68:F68"/>
    <mergeCell ref="G68:I68"/>
    <mergeCell ref="M67:N67"/>
    <mergeCell ref="C60:N60"/>
    <mergeCell ref="D61:L61"/>
    <mergeCell ref="M53:M54"/>
    <mergeCell ref="N53:N54"/>
    <mergeCell ref="C42:N42"/>
    <mergeCell ref="C43:L43"/>
    <mergeCell ref="N43:N44"/>
    <mergeCell ref="C44:L44"/>
    <mergeCell ref="D38:L38"/>
    <mergeCell ref="D62:L62"/>
    <mergeCell ref="D63:L63"/>
    <mergeCell ref="B5:N5"/>
    <mergeCell ref="C41:N41"/>
    <mergeCell ref="B12:N12"/>
    <mergeCell ref="B11:N11"/>
    <mergeCell ref="B7:N7"/>
    <mergeCell ref="D28:L28"/>
    <mergeCell ref="D21:L21"/>
    <mergeCell ref="D22:L22"/>
    <mergeCell ref="C20:N20"/>
    <mergeCell ref="D23:L23"/>
    <mergeCell ref="D24:L24"/>
    <mergeCell ref="D25:L25"/>
    <mergeCell ref="D26:L26"/>
    <mergeCell ref="D27:L27"/>
    <mergeCell ref="B9:N9"/>
    <mergeCell ref="E15:L15"/>
  </mergeCells>
  <pageMargins left="0.81" right="1" top="1" bottom="1" header="0.3" footer="0.3"/>
  <pageSetup scale="4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1</xdr:col>
                    <xdr:colOff>171450</xdr:colOff>
                    <xdr:row>42</xdr:row>
                    <xdr:rowOff>133350</xdr:rowOff>
                  </from>
                  <to>
                    <xdr:col>1</xdr:col>
                    <xdr:colOff>400050</xdr:colOff>
                    <xdr:row>43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" name="Check Box 98">
              <controlPr defaultSize="0" autoFill="0" autoLine="0" autoPict="0">
                <anchor moveWithCells="1">
                  <from>
                    <xdr:col>1</xdr:col>
                    <xdr:colOff>171450</xdr:colOff>
                    <xdr:row>44</xdr:row>
                    <xdr:rowOff>133350</xdr:rowOff>
                  </from>
                  <to>
                    <xdr:col>1</xdr:col>
                    <xdr:colOff>438150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" name="Check Box 99">
              <controlPr defaultSize="0" autoFill="0" autoLine="0" autoPict="0">
                <anchor moveWithCells="1">
                  <from>
                    <xdr:col>1</xdr:col>
                    <xdr:colOff>171450</xdr:colOff>
                    <xdr:row>47</xdr:row>
                    <xdr:rowOff>146050</xdr:rowOff>
                  </from>
                  <to>
                    <xdr:col>1</xdr:col>
                    <xdr:colOff>412750</xdr:colOff>
                    <xdr:row>48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1</xdr:col>
                    <xdr:colOff>171450</xdr:colOff>
                    <xdr:row>49</xdr:row>
                    <xdr:rowOff>146050</xdr:rowOff>
                  </from>
                  <to>
                    <xdr:col>1</xdr:col>
                    <xdr:colOff>400050</xdr:colOff>
                    <xdr:row>50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" name="Check Box 102">
              <controlPr defaultSize="0" autoFill="0" autoLine="0" autoPict="0">
                <anchor moveWithCells="1">
                  <from>
                    <xdr:col>1</xdr:col>
                    <xdr:colOff>171450</xdr:colOff>
                    <xdr:row>52</xdr:row>
                    <xdr:rowOff>120650</xdr:rowOff>
                  </from>
                  <to>
                    <xdr:col>1</xdr:col>
                    <xdr:colOff>400050</xdr:colOff>
                    <xdr:row>53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" name="Check Box 103">
              <controlPr defaultSize="0" autoFill="0" autoLine="0" autoPict="0">
                <anchor moveWithCells="1">
                  <from>
                    <xdr:col>1</xdr:col>
                    <xdr:colOff>171450</xdr:colOff>
                    <xdr:row>54</xdr:row>
                    <xdr:rowOff>152400</xdr:rowOff>
                  </from>
                  <to>
                    <xdr:col>1</xdr:col>
                    <xdr:colOff>400050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" name="Check Box 105">
              <controlPr defaultSize="0" autoFill="0" autoLine="0" autoPict="0">
                <anchor moveWithCells="1">
                  <from>
                    <xdr:col>4</xdr:col>
                    <xdr:colOff>298450</xdr:colOff>
                    <xdr:row>70</xdr:row>
                    <xdr:rowOff>0</xdr:rowOff>
                  </from>
                  <to>
                    <xdr:col>4</xdr:col>
                    <xdr:colOff>527050</xdr:colOff>
                    <xdr:row>71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Joseph</dc:creator>
  <cp:lastModifiedBy>Faulkner, Jonathan</cp:lastModifiedBy>
  <cp:lastPrinted>2022-06-28T14:53:42Z</cp:lastPrinted>
  <dcterms:created xsi:type="dcterms:W3CDTF">2017-08-07T18:58:18Z</dcterms:created>
  <dcterms:modified xsi:type="dcterms:W3CDTF">2022-07-12T18:10:38Z</dcterms:modified>
</cp:coreProperties>
</file>